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PS_TEMPORALS\2023\23-TEMP4_CAP DEPARTAMENT TIC\"/>
    </mc:Choice>
  </mc:AlternateContent>
  <xr:revisionPtr revIDLastSave="0" documentId="8_{BCAAE162-C767-4317-AB48-3A9BC4325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1" i="1" l="1"/>
  <c r="E60" i="1"/>
  <c r="E61" i="1"/>
  <c r="E62" i="1"/>
  <c r="E63" i="1"/>
  <c r="E64" i="1"/>
  <c r="E65" i="1"/>
  <c r="E66" i="1"/>
  <c r="E67" i="1"/>
  <c r="E68" i="1"/>
  <c r="E59" i="1"/>
  <c r="F43" i="1"/>
  <c r="F44" i="1"/>
  <c r="F45" i="1"/>
  <c r="F46" i="1"/>
  <c r="F47" i="1"/>
  <c r="F48" i="1"/>
  <c r="F49" i="1"/>
  <c r="F50" i="1"/>
  <c r="F51" i="1"/>
  <c r="F42" i="1"/>
  <c r="F15" i="1"/>
  <c r="F16" i="1"/>
  <c r="F17" i="1"/>
  <c r="F18" i="1"/>
  <c r="F19" i="1"/>
  <c r="F20" i="1"/>
  <c r="F21" i="1"/>
  <c r="F22" i="1"/>
  <c r="F23" i="1"/>
  <c r="F14" i="1"/>
  <c r="F29" i="1"/>
  <c r="F30" i="1"/>
  <c r="F31" i="1"/>
  <c r="F32" i="1"/>
  <c r="F33" i="1"/>
  <c r="F34" i="1"/>
  <c r="F35" i="1"/>
  <c r="F36" i="1"/>
  <c r="F37" i="1"/>
  <c r="F28" i="1"/>
  <c r="E69" i="1" l="1"/>
  <c r="G3" i="3" s="1"/>
  <c r="F24" i="1"/>
  <c r="C3" i="3" s="1"/>
  <c r="F38" i="1"/>
  <c r="B3" i="3"/>
  <c r="A3" i="3"/>
  <c r="F76" i="1"/>
  <c r="F75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F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69" i="1" l="1"/>
  <c r="K3" i="3" s="1"/>
  <c r="G69" i="1"/>
  <c r="I3" i="3" s="1"/>
  <c r="H69" i="1"/>
  <c r="J3" i="3" s="1"/>
  <c r="F52" i="1"/>
  <c r="E3" i="3" s="1"/>
  <c r="F69" i="1"/>
  <c r="H3" i="3" s="1"/>
  <c r="F77" i="1"/>
  <c r="F78" i="1" s="1"/>
  <c r="E70" i="1" l="1"/>
  <c r="F71" i="1" s="1"/>
  <c r="L3" i="3" s="1"/>
  <c r="M3" i="3"/>
  <c r="D3" i="3" l="1"/>
  <c r="F53" i="1"/>
  <c r="F54" i="1" s="1"/>
  <c r="F3" i="3" l="1"/>
  <c r="N3" i="3" s="1"/>
  <c r="O3" i="3"/>
</calcChain>
</file>

<file path=xl/sharedStrings.xml><?xml version="1.0" encoding="utf-8"?>
<sst xmlns="http://schemas.openxmlformats.org/spreadsheetml/2006/main" count="76" uniqueCount="55">
  <si>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</si>
  <si>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</si>
  <si>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</si>
  <si>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</si>
  <si>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</si>
  <si>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</si>
  <si>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</si>
  <si>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</si>
  <si>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</si>
  <si>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Màster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</si>
  <si>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</si>
  <si>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</si>
  <si>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</si>
  <si>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</si>
  <si>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</si>
  <si>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</si>
  <si>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</si>
  <si>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TOTAL TITULACIONS ACADÈMIQUES (MÀXIM 1,5 PUNTS)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</si>
  <si>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</si>
  <si>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</si>
  <si>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</si>
  <si>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</si>
  <si>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>SECTOR PRIVAT</t>
  </si>
  <si>
    <t>TOTAL ACCIONS FORMATIVES (MÀXIM 2 PUNTS)</t>
  </si>
  <si>
    <t xml:space="preserve">B) Per cursos i activitats formatives amb aprofitament i adients a la plaça a proveïr </t>
  </si>
  <si>
    <t>TOTAL MÈRITS</t>
  </si>
  <si>
    <t xml:space="preserve">Doctorat </t>
  </si>
  <si>
    <t>Titulació</t>
  </si>
  <si>
    <t>grup / subgrup</t>
  </si>
  <si>
    <t>punts</t>
  </si>
  <si>
    <t>A1</t>
  </si>
  <si>
    <t>B - C1</t>
  </si>
  <si>
    <t>CFGS / Batxillerat / FP II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</si>
  <si>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</si>
  <si>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</si>
  <si>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</si>
  <si>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</si>
  <si>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</si>
  <si>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</si>
  <si>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</si>
  <si>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</si>
  <si>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t>C) Per titulacions acadèmiques equivalents o superiors</t>
  </si>
  <si>
    <t>COGNOMS, NOM</t>
  </si>
  <si>
    <t>12-40h</t>
  </si>
  <si>
    <t>Comprovació</t>
  </si>
  <si>
    <t>A)  Experiència professional en funcions anàlogues a les del lloc a proveïr</t>
  </si>
  <si>
    <t>TOTAL EXPERIÈNCIA PROFESSIONAL (MÀXIM 4 PUNTS)</t>
  </si>
  <si>
    <t xml:space="preserve">SECTOR PÚBLIC </t>
  </si>
  <si>
    <r>
      <t xml:space="preserve">C) Per titulacions acadèmiques superiors o complementàries a l'exigida, rellevant o  relacionada amb les tasques pròpies del lloc </t>
    </r>
    <r>
      <rPr>
        <i/>
        <sz val="10"/>
        <color theme="1"/>
        <rFont val="Verdana"/>
        <family val="2"/>
      </rPr>
      <t/>
    </r>
  </si>
  <si>
    <t>AJUNTAMENT D'OLESA</t>
  </si>
  <si>
    <t>0,20 x semestre treballat o fracció</t>
  </si>
  <si>
    <t>0,15 x semestre treballat o fracció</t>
  </si>
  <si>
    <t>0,10 x semestre treballat o fracció</t>
  </si>
  <si>
    <t>INFERIOR A 12 HORES</t>
  </si>
  <si>
    <t>0-12h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</si>
</sst>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i/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b/>
      <i/>
      <sz val="10"/>
      <name val="Verdana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7" fillId="10" borderId="1" xfId="0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9" fillId="5" borderId="1" xfId="0" applyFont="1" applyFill="1" applyBorder="1" applyAlignment="1">
      <alignment horizontal="left" vertical="center"/>
    </xf>
    <xf numFmtId="2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2" fontId="16" fillId="9" borderId="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1" fillId="1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 applyProtection="1">
      <alignment horizontal="left" vertical="center"/>
      <protection locked="0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13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3" fillId="0" borderId="7" xfId="0" applyFont="1" applyBorder="1" applyAlignment="1">
      <alignment vertical="center" wrapText="1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H74:J76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S81"/>
  <sheetViews>
    <sheetView tabSelected="1" zoomScale="85" zoomScaleNormal="85" workbookViewId="0">
      <selection activeCell="F82" sqref="F82"/>
    </sheetView>
  </sheetViews>
  <sheetFormatPr baseColWidth="10" defaultColWidth="11.42578125" defaultRowHeight="15" x14ac:dyDescent="0.25"/>
  <cols>
    <col min="1" max="1" width="10.28515625" style="9" customWidth="1"/>
    <col min="2" max="3" width="39.140625" style="9" customWidth="1"/>
    <col min="4" max="5" width="14.5703125" style="1" customWidth="1"/>
    <col min="6" max="7" width="14.5703125" style="9" customWidth="1"/>
    <col min="8" max="8" width="16" style="9" customWidth="1"/>
    <col min="9" max="16384" width="11.42578125" style="9"/>
  </cols>
  <sheetData>
    <row r="1" spans="1:409" ht="24" x14ac:dyDescent="0.25">
      <c r="A1" s="84" t="s">
        <v>20</v>
      </c>
      <c r="B1" s="84"/>
      <c r="C1" s="84"/>
      <c r="D1" s="84"/>
      <c r="E1" s="84"/>
      <c r="F1" s="84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</row>
    <row r="3" spans="1:409" ht="15" customHeight="1" x14ac:dyDescent="0.25">
      <c r="A3" s="20" t="s">
        <v>0</v>
      </c>
      <c r="B3" s="21"/>
      <c r="C3" s="21"/>
      <c r="D3" s="21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</row>
    <row r="4" spans="1:409" ht="20.100000000000001" customHeight="1" x14ac:dyDescent="0.25">
      <c r="A4" s="64"/>
      <c r="B4" s="65"/>
      <c r="C4" s="65"/>
      <c r="D4" s="65"/>
      <c r="E4" s="65"/>
      <c r="F4" s="66"/>
    </row>
    <row r="6" spans="1:409" s="34" customFormat="1" ht="15" customHeight="1" x14ac:dyDescent="0.25">
      <c r="A6" s="90" t="s">
        <v>42</v>
      </c>
      <c r="B6" s="67"/>
      <c r="C6" s="67"/>
      <c r="D6" s="52"/>
      <c r="E6" s="67" t="s">
        <v>1</v>
      </c>
      <c r="F6" s="68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</row>
    <row r="7" spans="1:409" ht="20.100000000000001" customHeight="1" x14ac:dyDescent="0.25">
      <c r="A7" s="91"/>
      <c r="B7" s="92"/>
      <c r="C7" s="92"/>
      <c r="D7" s="93"/>
      <c r="E7" s="98"/>
      <c r="F7" s="99"/>
    </row>
    <row r="8" spans="1:409" ht="15" customHeight="1" x14ac:dyDescent="0.25">
      <c r="A8" s="72" t="s">
        <v>2</v>
      </c>
      <c r="B8" s="72"/>
      <c r="C8" s="72"/>
      <c r="D8" s="72"/>
      <c r="E8" s="72"/>
      <c r="F8" s="72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5" customHeight="1" x14ac:dyDescent="0.25">
      <c r="A9" s="25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25">
      <c r="A10" s="73" t="s">
        <v>45</v>
      </c>
      <c r="B10" s="74"/>
      <c r="C10" s="74"/>
      <c r="D10" s="74"/>
      <c r="E10" s="74"/>
      <c r="F10" s="7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s="113" customFormat="1" ht="30.75" customHeight="1" x14ac:dyDescent="0.25">
      <c r="A11" s="109"/>
      <c r="B11" s="110"/>
      <c r="C11" s="110"/>
      <c r="D11" s="110"/>
      <c r="E11" s="110"/>
      <c r="F11" s="111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  <c r="IU11" s="112"/>
      <c r="IV11" s="112"/>
      <c r="IW11" s="112"/>
      <c r="IX11" s="112"/>
      <c r="IY11" s="112"/>
      <c r="IZ11" s="112"/>
      <c r="JA11" s="112"/>
      <c r="JB11" s="112"/>
      <c r="JC11" s="112"/>
      <c r="JD11" s="112"/>
      <c r="JE11" s="112"/>
      <c r="JF11" s="112"/>
      <c r="JG11" s="112"/>
      <c r="JH11" s="112"/>
      <c r="JI11" s="112"/>
      <c r="JJ11" s="112"/>
      <c r="JK11" s="112"/>
      <c r="JL11" s="112"/>
      <c r="JM11" s="112"/>
      <c r="JN11" s="112"/>
      <c r="JO11" s="112"/>
      <c r="JP11" s="112"/>
      <c r="JQ11" s="112"/>
      <c r="JR11" s="112"/>
      <c r="JS11" s="112"/>
      <c r="JT11" s="112"/>
      <c r="JU11" s="112"/>
      <c r="JV11" s="112"/>
      <c r="JW11" s="112"/>
      <c r="JX11" s="112"/>
      <c r="JY11" s="112"/>
      <c r="JZ11" s="112"/>
      <c r="KA11" s="112"/>
      <c r="KB11" s="112"/>
      <c r="KC11" s="112"/>
      <c r="KD11" s="112"/>
      <c r="KE11" s="112"/>
      <c r="KF11" s="112"/>
      <c r="KG11" s="112"/>
      <c r="KH11" s="112"/>
      <c r="KI11" s="112"/>
      <c r="KJ11" s="112"/>
      <c r="KK11" s="112"/>
      <c r="KL11" s="112"/>
      <c r="KM11" s="112"/>
      <c r="KN11" s="112"/>
      <c r="KO11" s="112"/>
      <c r="KP11" s="112"/>
      <c r="KQ11" s="112"/>
      <c r="KR11" s="112"/>
      <c r="KS11" s="112"/>
      <c r="KT11" s="112"/>
      <c r="KU11" s="112"/>
      <c r="KV11" s="112"/>
      <c r="KW11" s="112"/>
      <c r="KX11" s="112"/>
      <c r="KY11" s="112"/>
      <c r="KZ11" s="112"/>
      <c r="LA11" s="112"/>
      <c r="LB11" s="112"/>
      <c r="LC11" s="112"/>
      <c r="LD11" s="112"/>
      <c r="LE11" s="112"/>
      <c r="LF11" s="112"/>
      <c r="LG11" s="112"/>
      <c r="LH11" s="112"/>
      <c r="LI11" s="112"/>
      <c r="LJ11" s="112"/>
      <c r="LK11" s="112"/>
      <c r="LL11" s="112"/>
      <c r="LM11" s="112"/>
      <c r="LN11" s="112"/>
      <c r="LO11" s="112"/>
      <c r="LP11" s="112"/>
      <c r="LQ11" s="112"/>
      <c r="LR11" s="112"/>
      <c r="LS11" s="112"/>
      <c r="LT11" s="112"/>
      <c r="LU11" s="112"/>
      <c r="LV11" s="112"/>
      <c r="LW11" s="112"/>
      <c r="LX11" s="112"/>
      <c r="LY11" s="112"/>
      <c r="LZ11" s="112"/>
      <c r="MA11" s="112"/>
      <c r="MB11" s="112"/>
      <c r="MC11" s="112"/>
      <c r="MD11" s="112"/>
      <c r="ME11" s="112"/>
      <c r="MF11" s="112"/>
      <c r="MG11" s="112"/>
      <c r="MH11" s="112"/>
      <c r="MI11" s="112"/>
      <c r="MJ11" s="112"/>
      <c r="MK11" s="112"/>
      <c r="ML11" s="112"/>
      <c r="MM11" s="112"/>
      <c r="MN11" s="112"/>
      <c r="MO11" s="112"/>
      <c r="MP11" s="112"/>
      <c r="MQ11" s="112"/>
      <c r="MR11" s="112"/>
      <c r="MS11" s="112"/>
      <c r="MT11" s="112"/>
      <c r="MU11" s="112"/>
      <c r="MV11" s="112"/>
      <c r="MW11" s="112"/>
      <c r="MX11" s="112"/>
      <c r="MY11" s="112"/>
      <c r="MZ11" s="112"/>
      <c r="NA11" s="112"/>
      <c r="NB11" s="112"/>
      <c r="NC11" s="112"/>
      <c r="ND11" s="112"/>
      <c r="NE11" s="112"/>
      <c r="NF11" s="112"/>
      <c r="NG11" s="112"/>
      <c r="NH11" s="112"/>
      <c r="NI11" s="112"/>
      <c r="NJ11" s="112"/>
      <c r="NK11" s="112"/>
      <c r="NL11" s="112"/>
      <c r="NM11" s="112"/>
      <c r="NN11" s="112"/>
      <c r="NO11" s="112"/>
      <c r="NP11" s="112"/>
      <c r="NQ11" s="112"/>
      <c r="NR11" s="112"/>
      <c r="NS11" s="112"/>
      <c r="NT11" s="112"/>
      <c r="NU11" s="112"/>
      <c r="NV11" s="112"/>
      <c r="NW11" s="112"/>
      <c r="NX11" s="112"/>
      <c r="NY11" s="112"/>
      <c r="NZ11" s="112"/>
      <c r="OA11" s="112"/>
      <c r="OB11" s="112"/>
      <c r="OC11" s="112"/>
      <c r="OD11" s="112"/>
      <c r="OE11" s="112"/>
      <c r="OF11" s="112"/>
      <c r="OG11" s="112"/>
      <c r="OH11" s="112"/>
      <c r="OI11" s="112"/>
      <c r="OJ11" s="112"/>
      <c r="OK11" s="112"/>
      <c r="OL11" s="112"/>
      <c r="OM11" s="112"/>
      <c r="ON11" s="112"/>
      <c r="OO11" s="112"/>
      <c r="OP11" s="112"/>
      <c r="OQ11" s="112"/>
      <c r="OR11" s="112"/>
      <c r="OS11" s="112"/>
    </row>
    <row r="12" spans="1:409" ht="15" customHeight="1" x14ac:dyDescent="0.25">
      <c r="A12" s="76" t="s">
        <v>49</v>
      </c>
      <c r="B12" s="77"/>
      <c r="C12" s="77"/>
      <c r="D12" s="78" t="s">
        <v>50</v>
      </c>
      <c r="E12" s="78"/>
      <c r="F12" s="79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ht="22.5" x14ac:dyDescent="0.25">
      <c r="A13" s="40" t="s">
        <v>3</v>
      </c>
      <c r="B13" s="40" t="s">
        <v>4</v>
      </c>
      <c r="C13" s="40" t="s">
        <v>5</v>
      </c>
      <c r="D13" s="40" t="s">
        <v>6</v>
      </c>
      <c r="E13" s="40" t="s">
        <v>7</v>
      </c>
      <c r="F13" s="40" t="s">
        <v>13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25">
      <c r="A14" s="12">
        <v>1</v>
      </c>
      <c r="B14" s="26"/>
      <c r="C14" s="29"/>
      <c r="D14" s="4"/>
      <c r="E14" s="5"/>
      <c r="F14" s="27">
        <f>ROUND((DAYS360(D14,E14)/180)*0.2,2)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25">
      <c r="A15" s="12">
        <v>2</v>
      </c>
      <c r="B15" s="26"/>
      <c r="C15" s="26"/>
      <c r="D15" s="4"/>
      <c r="E15" s="5"/>
      <c r="F15" s="27">
        <f t="shared" ref="F15:F23" si="0">ROUND((DAYS360(D15,E15)/180)*0.2,2)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25">
      <c r="A16" s="12">
        <v>3</v>
      </c>
      <c r="B16" s="26"/>
      <c r="C16" s="26"/>
      <c r="D16" s="4"/>
      <c r="E16" s="5"/>
      <c r="F16" s="27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25">
      <c r="A17" s="12">
        <v>4</v>
      </c>
      <c r="B17" s="26"/>
      <c r="C17" s="26"/>
      <c r="D17" s="4"/>
      <c r="E17" s="5"/>
      <c r="F17" s="27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25">
      <c r="A18" s="12">
        <v>5</v>
      </c>
      <c r="B18" s="26"/>
      <c r="C18" s="26"/>
      <c r="D18" s="4"/>
      <c r="E18" s="5"/>
      <c r="F18" s="27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25">
      <c r="A19" s="12">
        <v>6</v>
      </c>
      <c r="B19" s="26"/>
      <c r="C19" s="26"/>
      <c r="D19" s="4"/>
      <c r="E19" s="5"/>
      <c r="F19" s="27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25">
      <c r="A20" s="12">
        <v>7</v>
      </c>
      <c r="B20" s="26"/>
      <c r="C20" s="26"/>
      <c r="D20" s="4"/>
      <c r="E20" s="5"/>
      <c r="F20" s="27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25">
      <c r="A21" s="12">
        <v>8</v>
      </c>
      <c r="B21" s="26"/>
      <c r="C21" s="26"/>
      <c r="D21" s="4"/>
      <c r="E21" s="5"/>
      <c r="F21" s="27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25">
      <c r="A22" s="12">
        <v>9</v>
      </c>
      <c r="B22" s="26"/>
      <c r="C22" s="26"/>
      <c r="D22" s="4"/>
      <c r="E22" s="5"/>
      <c r="F22" s="27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.75" thickBot="1" x14ac:dyDescent="0.3">
      <c r="A23" s="12">
        <v>10</v>
      </c>
      <c r="B23" s="26"/>
      <c r="C23" s="26"/>
      <c r="D23" s="4"/>
      <c r="E23" s="5"/>
      <c r="F23" s="27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.75" thickBot="1" x14ac:dyDescent="0.3">
      <c r="A24" s="15"/>
      <c r="B24" s="16"/>
      <c r="C24" s="16"/>
      <c r="D24" s="85" t="s">
        <v>12</v>
      </c>
      <c r="E24" s="86"/>
      <c r="F24" s="28">
        <f>SUM(F14:F23)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33.75" customHeight="1" x14ac:dyDescent="0.25">
      <c r="A25" s="8"/>
      <c r="B25" s="24"/>
      <c r="C25" s="24"/>
      <c r="D25" s="2"/>
      <c r="E25" s="2"/>
      <c r="F25" s="24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25">
      <c r="A26" s="76" t="s">
        <v>47</v>
      </c>
      <c r="B26" s="77"/>
      <c r="C26" s="77"/>
      <c r="D26" s="78" t="s">
        <v>51</v>
      </c>
      <c r="E26" s="78"/>
      <c r="F26" s="79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5" x14ac:dyDescent="0.25">
      <c r="A27" s="40" t="s">
        <v>3</v>
      </c>
      <c r="B27" s="40" t="s">
        <v>4</v>
      </c>
      <c r="C27" s="40" t="s">
        <v>5</v>
      </c>
      <c r="D27" s="40" t="s">
        <v>6</v>
      </c>
      <c r="E27" s="40" t="s">
        <v>7</v>
      </c>
      <c r="F27" s="40" t="s">
        <v>13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25">
      <c r="A28" s="12">
        <v>1</v>
      </c>
      <c r="B28" s="26"/>
      <c r="C28" s="29"/>
      <c r="D28" s="4"/>
      <c r="E28" s="5"/>
      <c r="F28" s="27">
        <f>ROUND((DAYS360(D28,E28)/180)*0.15,2)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25">
      <c r="A29" s="12">
        <v>2</v>
      </c>
      <c r="B29" s="26"/>
      <c r="C29" s="26"/>
      <c r="D29" s="4"/>
      <c r="E29" s="5"/>
      <c r="F29" s="27">
        <f t="shared" ref="F29:F37" si="1">ROUND((DAYS360(D29,E29)/180)*0.15,2)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25">
      <c r="A30" s="12">
        <v>3</v>
      </c>
      <c r="B30" s="26"/>
      <c r="C30" s="26"/>
      <c r="D30" s="4"/>
      <c r="E30" s="5"/>
      <c r="F30" s="27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25">
      <c r="A31" s="12">
        <v>4</v>
      </c>
      <c r="B31" s="26"/>
      <c r="C31" s="26"/>
      <c r="D31" s="4"/>
      <c r="E31" s="5"/>
      <c r="F31" s="27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25">
      <c r="A32" s="12">
        <v>5</v>
      </c>
      <c r="B32" s="26"/>
      <c r="C32" s="26"/>
      <c r="D32" s="4"/>
      <c r="E32" s="5"/>
      <c r="F32" s="27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25">
      <c r="A33" s="12">
        <v>6</v>
      </c>
      <c r="B33" s="26"/>
      <c r="C33" s="26"/>
      <c r="D33" s="4"/>
      <c r="E33" s="5"/>
      <c r="F33" s="27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25">
      <c r="A34" s="12">
        <v>7</v>
      </c>
      <c r="B34" s="26"/>
      <c r="C34" s="26"/>
      <c r="D34" s="4"/>
      <c r="E34" s="5"/>
      <c r="F34" s="27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25">
      <c r="A35" s="12">
        <v>8</v>
      </c>
      <c r="B35" s="26"/>
      <c r="C35" s="26"/>
      <c r="D35" s="4"/>
      <c r="E35" s="5"/>
      <c r="F35" s="27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25">
      <c r="A36" s="12">
        <v>9</v>
      </c>
      <c r="B36" s="26"/>
      <c r="C36" s="26"/>
      <c r="D36" s="4"/>
      <c r="E36" s="5"/>
      <c r="F36" s="27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ht="15.75" thickBot="1" x14ac:dyDescent="0.3">
      <c r="A37" s="12">
        <v>10</v>
      </c>
      <c r="B37" s="26"/>
      <c r="C37" s="26"/>
      <c r="D37" s="4"/>
      <c r="E37" s="5"/>
      <c r="F37" s="27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ht="15.75" thickBot="1" x14ac:dyDescent="0.3">
      <c r="A38" s="15"/>
      <c r="B38" s="16"/>
      <c r="C38" s="16"/>
      <c r="D38" s="85" t="s">
        <v>12</v>
      </c>
      <c r="E38" s="86"/>
      <c r="F38" s="28">
        <f>SUM(F28:F37)</f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24.95" customHeight="1" x14ac:dyDescent="0.25">
      <c r="A39" s="8"/>
      <c r="B39" s="24"/>
      <c r="C39" s="24"/>
      <c r="D39" s="2"/>
      <c r="E39" s="2"/>
      <c r="F39" s="24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15" customHeight="1" x14ac:dyDescent="0.25">
      <c r="A40" s="76" t="s">
        <v>22</v>
      </c>
      <c r="B40" s="77"/>
      <c r="C40" s="77"/>
      <c r="D40" s="78" t="s">
        <v>52</v>
      </c>
      <c r="E40" s="78"/>
      <c r="F40" s="7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ht="22.5" x14ac:dyDescent="0.25">
      <c r="A41" s="40" t="s">
        <v>3</v>
      </c>
      <c r="B41" s="40" t="s">
        <v>4</v>
      </c>
      <c r="C41" s="40" t="s">
        <v>5</v>
      </c>
      <c r="D41" s="40" t="s">
        <v>6</v>
      </c>
      <c r="E41" s="40" t="s">
        <v>7</v>
      </c>
      <c r="F41" s="40" t="s">
        <v>13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x14ac:dyDescent="0.25">
      <c r="A42" s="12">
        <v>1</v>
      </c>
      <c r="B42" s="26"/>
      <c r="C42" s="29"/>
      <c r="D42" s="4"/>
      <c r="E42" s="5"/>
      <c r="F42" s="27">
        <f>ROUND((DAYS360(D42,E42)/180)*0.1,2)</f>
        <v>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x14ac:dyDescent="0.25">
      <c r="A43" s="12">
        <v>2</v>
      </c>
      <c r="B43" s="26"/>
      <c r="C43" s="26"/>
      <c r="D43" s="4"/>
      <c r="E43" s="5"/>
      <c r="F43" s="27">
        <f t="shared" ref="F43:F51" si="2">ROUND((DAYS360(D43,E43)/180)*0.1,2)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25">
      <c r="A44" s="12">
        <v>3</v>
      </c>
      <c r="B44" s="26"/>
      <c r="C44" s="26"/>
      <c r="D44" s="4"/>
      <c r="E44" s="5"/>
      <c r="F44" s="27">
        <f t="shared" si="2"/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25">
      <c r="A45" s="12">
        <v>4</v>
      </c>
      <c r="B45" s="26"/>
      <c r="C45" s="26"/>
      <c r="D45" s="4"/>
      <c r="E45" s="5"/>
      <c r="F45" s="27">
        <f t="shared" si="2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25">
      <c r="A46" s="12">
        <v>5</v>
      </c>
      <c r="B46" s="26"/>
      <c r="C46" s="26"/>
      <c r="D46" s="4"/>
      <c r="E46" s="5"/>
      <c r="F46" s="27">
        <f t="shared" si="2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x14ac:dyDescent="0.25">
      <c r="A47" s="12">
        <v>6</v>
      </c>
      <c r="B47" s="26"/>
      <c r="C47" s="26"/>
      <c r="D47" s="4"/>
      <c r="E47" s="5"/>
      <c r="F47" s="27">
        <f t="shared" si="2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25">
      <c r="A48" s="12">
        <v>7</v>
      </c>
      <c r="B48" s="26"/>
      <c r="C48" s="26"/>
      <c r="D48" s="4"/>
      <c r="E48" s="5"/>
      <c r="F48" s="27">
        <f t="shared" si="2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09" x14ac:dyDescent="0.25">
      <c r="A49" s="12">
        <v>8</v>
      </c>
      <c r="B49" s="26"/>
      <c r="C49" s="26"/>
      <c r="D49" s="4"/>
      <c r="E49" s="5"/>
      <c r="F49" s="27">
        <f t="shared" si="2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09" x14ac:dyDescent="0.25">
      <c r="A50" s="12">
        <v>9</v>
      </c>
      <c r="B50" s="26"/>
      <c r="C50" s="26"/>
      <c r="D50" s="4"/>
      <c r="E50" s="5"/>
      <c r="F50" s="27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09" ht="15.75" thickBot="1" x14ac:dyDescent="0.3">
      <c r="A51" s="12">
        <v>10</v>
      </c>
      <c r="B51" s="26"/>
      <c r="C51" s="26"/>
      <c r="D51" s="4"/>
      <c r="E51" s="5"/>
      <c r="F51" s="27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09" ht="15.75" thickBot="1" x14ac:dyDescent="0.3">
      <c r="A52" s="15"/>
      <c r="B52" s="16"/>
      <c r="C52" s="16"/>
      <c r="D52" s="85" t="s">
        <v>12</v>
      </c>
      <c r="E52" s="86"/>
      <c r="F52" s="28">
        <f>SUM(F42:F51)</f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09" ht="15.75" thickBot="1" x14ac:dyDescent="0.3">
      <c r="A53" s="25"/>
      <c r="B53" s="6"/>
      <c r="C53" s="6"/>
      <c r="D53" s="6"/>
      <c r="E53" s="7"/>
      <c r="F53" s="11">
        <f>F38+F52</f>
        <v>0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30"/>
      <c r="JM53" s="30"/>
      <c r="JN53" s="30"/>
      <c r="JO53" s="30"/>
      <c r="JP53" s="30"/>
      <c r="JQ53" s="30"/>
      <c r="JR53" s="30"/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/>
      <c r="KL53" s="30"/>
      <c r="KM53" s="30"/>
      <c r="KN53" s="30"/>
      <c r="KO53" s="30"/>
      <c r="KP53" s="30"/>
      <c r="KQ53" s="30"/>
      <c r="KR53" s="30"/>
      <c r="KS53" s="30"/>
      <c r="KT53" s="30"/>
      <c r="KU53" s="30"/>
      <c r="KV53" s="30"/>
      <c r="KW53" s="30"/>
      <c r="KX53" s="30"/>
      <c r="KY53" s="30"/>
      <c r="KZ53" s="30"/>
      <c r="LA53" s="30"/>
      <c r="LB53" s="30"/>
      <c r="LC53" s="30"/>
      <c r="LD53" s="30"/>
      <c r="LE53" s="30"/>
      <c r="LF53" s="30"/>
      <c r="LG53" s="30"/>
      <c r="LH53" s="30"/>
      <c r="LI53" s="30"/>
      <c r="LJ53" s="30"/>
      <c r="LK53" s="30"/>
      <c r="LL53" s="30"/>
      <c r="LM53" s="30"/>
      <c r="LN53" s="30"/>
      <c r="LO53" s="30"/>
      <c r="LP53" s="30"/>
      <c r="LQ53" s="30"/>
      <c r="LR53" s="30"/>
      <c r="LS53" s="30"/>
      <c r="LT53" s="30"/>
      <c r="LU53" s="30"/>
      <c r="LV53" s="30"/>
      <c r="LW53" s="30"/>
      <c r="LX53" s="30"/>
      <c r="LY53" s="30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  <c r="MN53" s="30"/>
      <c r="MO53" s="30"/>
      <c r="MP53" s="30"/>
      <c r="MQ53" s="30"/>
      <c r="MR53" s="30"/>
      <c r="MS53" s="30"/>
      <c r="MT53" s="30"/>
      <c r="MU53" s="30"/>
      <c r="MV53" s="30"/>
      <c r="MW53" s="30"/>
      <c r="MX53" s="30"/>
      <c r="MY53" s="30"/>
      <c r="MZ53" s="30"/>
      <c r="NA53" s="30"/>
      <c r="NB53" s="30"/>
      <c r="NC53" s="30"/>
      <c r="ND53" s="30"/>
      <c r="NE53" s="30"/>
      <c r="NF53" s="30"/>
      <c r="NG53" s="30"/>
      <c r="NH53" s="30"/>
      <c r="NI53" s="30"/>
      <c r="NJ53" s="30"/>
      <c r="NK53" s="30"/>
      <c r="NL53" s="30"/>
      <c r="NM53" s="30"/>
      <c r="NN53" s="30"/>
      <c r="NO53" s="30"/>
      <c r="NP53" s="30"/>
      <c r="NQ53" s="30"/>
      <c r="NR53" s="30"/>
      <c r="NS53" s="30"/>
      <c r="NT53" s="30"/>
      <c r="NU53" s="30"/>
      <c r="NV53" s="30"/>
      <c r="NW53" s="30"/>
      <c r="NX53" s="30"/>
      <c r="NY53" s="30"/>
      <c r="NZ53" s="30"/>
      <c r="OA53" s="30"/>
      <c r="OB53" s="30"/>
      <c r="OC53" s="30"/>
      <c r="OD53" s="30"/>
      <c r="OE53" s="30"/>
      <c r="OF53" s="30"/>
      <c r="OG53" s="30"/>
      <c r="OH53" s="30"/>
      <c r="OI53" s="30"/>
      <c r="OJ53" s="30"/>
      <c r="OK53" s="30"/>
      <c r="OL53" s="30"/>
      <c r="OM53" s="30"/>
      <c r="ON53" s="30"/>
      <c r="OO53" s="30"/>
      <c r="OP53" s="30"/>
      <c r="OQ53" s="30"/>
      <c r="OR53" s="30"/>
      <c r="OS53" s="30"/>
    </row>
    <row r="54" spans="1:409" ht="23.25" customHeight="1" thickBot="1" x14ac:dyDescent="0.3">
      <c r="A54" s="69" t="s">
        <v>46</v>
      </c>
      <c r="B54" s="70"/>
      <c r="C54" s="70"/>
      <c r="D54" s="70"/>
      <c r="E54" s="71"/>
      <c r="F54" s="45">
        <f>IF(F53&gt;4,4,F53)</f>
        <v>0</v>
      </c>
    </row>
    <row r="57" spans="1:409" ht="30.75" customHeight="1" x14ac:dyDescent="0.25">
      <c r="A57" s="73" t="s">
        <v>24</v>
      </c>
      <c r="B57" s="74"/>
      <c r="C57" s="74"/>
      <c r="D57" s="74"/>
      <c r="E57" s="74"/>
      <c r="F57" s="74"/>
      <c r="G57" s="74"/>
      <c r="H57" s="75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</row>
    <row r="58" spans="1:409" ht="22.5" x14ac:dyDescent="0.25">
      <c r="A58" s="3" t="s">
        <v>3</v>
      </c>
      <c r="B58" s="97" t="s">
        <v>10</v>
      </c>
      <c r="C58" s="97"/>
      <c r="D58" s="39" t="s">
        <v>11</v>
      </c>
      <c r="E58" s="39" t="s">
        <v>53</v>
      </c>
      <c r="F58" s="41" t="s">
        <v>19</v>
      </c>
      <c r="G58" s="41" t="s">
        <v>14</v>
      </c>
      <c r="H58" s="41" t="s">
        <v>15</v>
      </c>
      <c r="I58" s="42" t="s">
        <v>16</v>
      </c>
    </row>
    <row r="59" spans="1:409" x14ac:dyDescent="0.25">
      <c r="A59" s="12">
        <v>1</v>
      </c>
      <c r="B59" s="80"/>
      <c r="C59" s="80"/>
      <c r="D59" s="49"/>
      <c r="E59" s="31" t="str">
        <f>IF(AND(D59&gt;0,D59&lt;12),0.1,"")</f>
        <v/>
      </c>
      <c r="F59" s="31" t="str">
        <f>IF(AND(D59&gt;=12,D59&lt;=40),0.2,"")</f>
        <v/>
      </c>
      <c r="G59" s="31" t="str">
        <f>IF(AND(D59&gt;=41,D59&lt;=100),0.4,"")</f>
        <v/>
      </c>
      <c r="H59" s="31" t="str">
        <f>IF(AND(D59&gt;=101,D59&lt;=200),0.6,"")</f>
        <v/>
      </c>
      <c r="I59" s="31" t="str">
        <f>IF(D59&gt;=201,0.75,"")</f>
        <v/>
      </c>
    </row>
    <row r="60" spans="1:409" x14ac:dyDescent="0.25">
      <c r="A60" s="12">
        <v>2</v>
      </c>
      <c r="B60" s="80"/>
      <c r="C60" s="80"/>
      <c r="D60" s="49"/>
      <c r="E60" s="31" t="str">
        <f t="shared" ref="E60:E68" si="3">IF(AND(D60&gt;0,D60&lt;12),0.1,"")</f>
        <v/>
      </c>
      <c r="F60" s="31" t="str">
        <f>IF(AND(D60&gt;=12,D60&lt;=40),0.2,"")</f>
        <v/>
      </c>
      <c r="G60" s="31" t="str">
        <f>IF(AND(D60&gt;=41,D60&lt;=100),0.4,"")</f>
        <v/>
      </c>
      <c r="H60" s="31" t="str">
        <f>IF(AND(D60&gt;=101,D60&lt;=200),0.6,"")</f>
        <v/>
      </c>
      <c r="I60" s="31" t="str">
        <f>IF(D60&gt;=201,0.75,"")</f>
        <v/>
      </c>
    </row>
    <row r="61" spans="1:409" x14ac:dyDescent="0.25">
      <c r="A61" s="12">
        <v>3</v>
      </c>
      <c r="B61" s="80"/>
      <c r="C61" s="80"/>
      <c r="D61" s="49"/>
      <c r="E61" s="31" t="str">
        <f t="shared" si="3"/>
        <v/>
      </c>
      <c r="F61" s="31" t="str">
        <f>IF(AND(D61&gt;=12,D61&lt;=40),0.2,"")</f>
        <v/>
      </c>
      <c r="G61" s="31" t="str">
        <f>IF(AND(D61&gt;=41,D61&lt;=100),0.4,"")</f>
        <v/>
      </c>
      <c r="H61" s="31" t="str">
        <f>IF(AND(D61&gt;=101,D61&lt;=200),0.6,"")</f>
        <v/>
      </c>
      <c r="I61" s="31" t="str">
        <f>IF(D61&gt;=201,0.75,"")</f>
        <v/>
      </c>
    </row>
    <row r="62" spans="1:409" x14ac:dyDescent="0.25">
      <c r="A62" s="12">
        <v>4</v>
      </c>
      <c r="B62" s="80"/>
      <c r="C62" s="80"/>
      <c r="D62" s="49"/>
      <c r="E62" s="31" t="str">
        <f t="shared" si="3"/>
        <v/>
      </c>
      <c r="F62" s="31" t="str">
        <f>IF(AND(D62&gt;=12,D62&lt;=40),0.2,"")</f>
        <v/>
      </c>
      <c r="G62" s="31" t="str">
        <f>IF(AND(D62&gt;=41,D62&lt;=100),0.4,"")</f>
        <v/>
      </c>
      <c r="H62" s="31" t="str">
        <f>IF(AND(D62&gt;=101,D62&lt;=200),0.6,"")</f>
        <v/>
      </c>
      <c r="I62" s="31" t="str">
        <f>IF(D62&gt;=201,0.75,"")</f>
        <v/>
      </c>
    </row>
    <row r="63" spans="1:409" x14ac:dyDescent="0.25">
      <c r="A63" s="12">
        <v>5</v>
      </c>
      <c r="B63" s="80"/>
      <c r="C63" s="80"/>
      <c r="D63" s="49"/>
      <c r="E63" s="31" t="str">
        <f t="shared" si="3"/>
        <v/>
      </c>
      <c r="F63" s="31" t="str">
        <f>IF(AND(D63&gt;=12,D63&lt;=40),0.2,"")</f>
        <v/>
      </c>
      <c r="G63" s="31" t="str">
        <f>IF(AND(D63&gt;=41,D63&lt;=100),0.4,"")</f>
        <v/>
      </c>
      <c r="H63" s="31" t="str">
        <f>IF(AND(D63&gt;=101,D63&lt;=200),0.6,"")</f>
        <v/>
      </c>
      <c r="I63" s="31" t="str">
        <f>IF(D63&gt;=201,0.75,"")</f>
        <v/>
      </c>
    </row>
    <row r="64" spans="1:409" x14ac:dyDescent="0.25">
      <c r="A64" s="12">
        <v>6</v>
      </c>
      <c r="B64" s="80"/>
      <c r="C64" s="80"/>
      <c r="D64" s="49"/>
      <c r="E64" s="31" t="str">
        <f t="shared" si="3"/>
        <v/>
      </c>
      <c r="F64" s="31" t="str">
        <f>IF(AND(D64&gt;=12,D64&lt;=40),0.2,"")</f>
        <v/>
      </c>
      <c r="G64" s="31" t="str">
        <f>IF(AND(D64&gt;=41,D64&lt;=100),0.4,"")</f>
        <v/>
      </c>
      <c r="H64" s="31" t="str">
        <f>IF(AND(D64&gt;=101,D64&lt;=200),0.6,"")</f>
        <v/>
      </c>
      <c r="I64" s="31" t="str">
        <f>IF(D64&gt;=201,0.75,"")</f>
        <v/>
      </c>
    </row>
    <row r="65" spans="1:10" x14ac:dyDescent="0.25">
      <c r="A65" s="12">
        <v>7</v>
      </c>
      <c r="B65" s="80"/>
      <c r="C65" s="80"/>
      <c r="D65" s="49"/>
      <c r="E65" s="31" t="str">
        <f t="shared" si="3"/>
        <v/>
      </c>
      <c r="F65" s="31" t="str">
        <f>IF(AND(D65&gt;=12,D65&lt;=40),0.2,"")</f>
        <v/>
      </c>
      <c r="G65" s="31" t="str">
        <f>IF(AND(D65&gt;=41,D65&lt;=100),0.4,"")</f>
        <v/>
      </c>
      <c r="H65" s="31" t="str">
        <f>IF(AND(D65&gt;=101,D65&lt;=200),0.6,"")</f>
        <v/>
      </c>
      <c r="I65" s="31" t="str">
        <f>IF(D65&gt;=201,0.75,"")</f>
        <v/>
      </c>
    </row>
    <row r="66" spans="1:10" x14ac:dyDescent="0.25">
      <c r="A66" s="12">
        <v>8</v>
      </c>
      <c r="B66" s="80"/>
      <c r="C66" s="80"/>
      <c r="D66" s="49"/>
      <c r="E66" s="31" t="str">
        <f t="shared" si="3"/>
        <v/>
      </c>
      <c r="F66" s="31" t="str">
        <f>IF(AND(D66&gt;=12,D66&lt;=40),0.2,"")</f>
        <v/>
      </c>
      <c r="G66" s="31" t="str">
        <f>IF(AND(D66&gt;=41,D66&lt;=100),0.4,"")</f>
        <v/>
      </c>
      <c r="H66" s="31" t="str">
        <f>IF(AND(D66&gt;=101,D66&lt;=200),0.6,"")</f>
        <v/>
      </c>
      <c r="I66" s="31" t="str">
        <f>IF(D66&gt;=201,0.75,"")</f>
        <v/>
      </c>
    </row>
    <row r="67" spans="1:10" x14ac:dyDescent="0.25">
      <c r="A67" s="12">
        <v>9</v>
      </c>
      <c r="B67" s="80"/>
      <c r="C67" s="80"/>
      <c r="D67" s="49"/>
      <c r="E67" s="31" t="str">
        <f t="shared" si="3"/>
        <v/>
      </c>
      <c r="F67" s="31" t="str">
        <f>IF(AND(D67&gt;=12,D67&lt;=40),0.2,"")</f>
        <v/>
      </c>
      <c r="G67" s="31" t="str">
        <f>IF(AND(D67&gt;=41,D67&lt;=100),0.4,"")</f>
        <v/>
      </c>
      <c r="H67" s="31" t="str">
        <f>IF(AND(D67&gt;=101,D67&lt;=200),0.6,"")</f>
        <v/>
      </c>
      <c r="I67" s="31" t="str">
        <f>IF(D67&gt;=201,0.75,"")</f>
        <v/>
      </c>
    </row>
    <row r="68" spans="1:10" x14ac:dyDescent="0.25">
      <c r="A68" s="12">
        <v>10</v>
      </c>
      <c r="B68" s="80"/>
      <c r="C68" s="80"/>
      <c r="D68" s="49"/>
      <c r="E68" s="31" t="str">
        <f t="shared" si="3"/>
        <v/>
      </c>
      <c r="F68" s="31" t="str">
        <f>IF(AND(D68&gt;=12,D68&lt;=40),0.2,"")</f>
        <v/>
      </c>
      <c r="G68" s="31" t="str">
        <f>IF(AND(D68&gt;=41,D68&lt;=100),0.4,"")</f>
        <v/>
      </c>
      <c r="H68" s="31" t="str">
        <f>IF(AND(D68&gt;=101,D68&lt;=200),0.6,"")</f>
        <v/>
      </c>
      <c r="I68" s="31" t="str">
        <f>IF(D68&gt;=201,0.75,"")</f>
        <v/>
      </c>
    </row>
    <row r="69" spans="1:10" ht="15" customHeight="1" x14ac:dyDescent="0.25">
      <c r="A69" s="17"/>
      <c r="B69" s="18"/>
      <c r="C69" s="18"/>
      <c r="E69" s="35">
        <f>SUM(E59:E68)</f>
        <v>0</v>
      </c>
      <c r="F69" s="35">
        <f>SUM(F59:F68)</f>
        <v>0</v>
      </c>
      <c r="G69" s="36">
        <f>SUM(G59:G68)</f>
        <v>0</v>
      </c>
      <c r="H69" s="36">
        <f>SUM(H59:H68)</f>
        <v>0</v>
      </c>
      <c r="I69" s="36">
        <f>SUM(I59:I68)</f>
        <v>0</v>
      </c>
    </row>
    <row r="70" spans="1:10" ht="15.75" thickBot="1" x14ac:dyDescent="0.3">
      <c r="A70" s="95"/>
      <c r="B70" s="96"/>
      <c r="C70" s="96"/>
      <c r="D70" s="96"/>
      <c r="E70" s="94">
        <f>F69+G69+H69+I69</f>
        <v>0</v>
      </c>
      <c r="F70" s="94"/>
      <c r="G70" s="94"/>
      <c r="H70" s="94"/>
    </row>
    <row r="71" spans="1:10" ht="23.25" customHeight="1" thickBot="1" x14ac:dyDescent="0.3">
      <c r="A71" s="69" t="s">
        <v>23</v>
      </c>
      <c r="B71" s="70"/>
      <c r="C71" s="70"/>
      <c r="D71" s="70"/>
      <c r="E71" s="71"/>
      <c r="F71" s="53">
        <f>IF(E70&gt;2,2,E70)</f>
        <v>0</v>
      </c>
      <c r="G71" s="54"/>
      <c r="H71" s="54"/>
    </row>
    <row r="72" spans="1:10" x14ac:dyDescent="0.25">
      <c r="A72" s="8"/>
      <c r="B72" s="24"/>
      <c r="C72" s="24"/>
      <c r="D72" s="24"/>
      <c r="E72" s="24"/>
      <c r="F72" s="24"/>
      <c r="G72" s="24"/>
    </row>
    <row r="73" spans="1:10" ht="35.25" customHeight="1" x14ac:dyDescent="0.25">
      <c r="A73" s="73" t="s">
        <v>48</v>
      </c>
      <c r="B73" s="74"/>
      <c r="C73" s="74"/>
      <c r="D73" s="74"/>
      <c r="E73" s="74"/>
      <c r="F73" s="75"/>
      <c r="G73" s="114"/>
      <c r="H73" s="61"/>
      <c r="I73" s="62"/>
      <c r="J73" s="62"/>
    </row>
    <row r="74" spans="1:10" x14ac:dyDescent="0.25">
      <c r="A74" s="87" t="s">
        <v>33</v>
      </c>
      <c r="B74" s="88"/>
      <c r="C74" s="88"/>
      <c r="D74" s="89"/>
      <c r="E74" s="43" t="s">
        <v>8</v>
      </c>
      <c r="F74" s="44" t="s">
        <v>18</v>
      </c>
      <c r="G74" s="62"/>
      <c r="H74" s="10" t="s">
        <v>27</v>
      </c>
      <c r="I74" s="10" t="s">
        <v>28</v>
      </c>
      <c r="J74" s="10" t="s">
        <v>29</v>
      </c>
    </row>
    <row r="75" spans="1:10" x14ac:dyDescent="0.25">
      <c r="A75" s="12">
        <v>1</v>
      </c>
      <c r="B75" s="80"/>
      <c r="C75" s="80"/>
      <c r="D75" s="80"/>
      <c r="E75" s="47"/>
      <c r="F75" s="27" t="str">
        <f>IF(E75&lt;&gt;"",INDEX(T_barem_titulacio,MATCH(E75,L_titulacio,0),3),"")</f>
        <v/>
      </c>
      <c r="G75" s="62"/>
      <c r="H75" s="10" t="s">
        <v>26</v>
      </c>
      <c r="I75" s="10" t="s">
        <v>30</v>
      </c>
      <c r="J75" s="10">
        <v>1.5</v>
      </c>
    </row>
    <row r="76" spans="1:10" x14ac:dyDescent="0.25">
      <c r="A76" s="12">
        <v>2</v>
      </c>
      <c r="B76" s="80"/>
      <c r="C76" s="80"/>
      <c r="D76" s="80"/>
      <c r="E76" s="47"/>
      <c r="F76" s="27" t="str">
        <f>IF(E76&lt;&gt;"",INDEX(T_barem_titulacio,MATCH(E76,L_titulacio,0),3),"")</f>
        <v/>
      </c>
      <c r="G76" s="62"/>
      <c r="H76" s="10" t="s">
        <v>9</v>
      </c>
      <c r="I76" s="10" t="s">
        <v>30</v>
      </c>
      <c r="J76" s="10">
        <v>0.75</v>
      </c>
    </row>
    <row r="77" spans="1:10" ht="15.75" thickBot="1" x14ac:dyDescent="0.3">
      <c r="A77" s="37"/>
      <c r="B77" s="38"/>
      <c r="C77" s="38"/>
      <c r="D77" s="38"/>
      <c r="E77" s="38"/>
      <c r="F77" s="48">
        <f>SUM(F74:F76)</f>
        <v>0</v>
      </c>
      <c r="H77" s="10" t="s">
        <v>32</v>
      </c>
      <c r="I77" s="10" t="s">
        <v>31</v>
      </c>
      <c r="J77" s="10">
        <v>0.5</v>
      </c>
    </row>
    <row r="78" spans="1:10" ht="23.25" customHeight="1" thickBot="1" x14ac:dyDescent="0.3">
      <c r="A78" s="69" t="s">
        <v>17</v>
      </c>
      <c r="B78" s="70"/>
      <c r="C78" s="70"/>
      <c r="D78" s="70"/>
      <c r="E78" s="71"/>
      <c r="F78" s="46">
        <f>IF(F77&gt;1.5,1.5,F77)</f>
        <v>0</v>
      </c>
      <c r="H78" s="1"/>
    </row>
    <row r="79" spans="1:10" x14ac:dyDescent="0.25">
      <c r="A79" s="13"/>
      <c r="B79" s="13"/>
      <c r="C79" s="13"/>
      <c r="D79" s="13"/>
      <c r="E79" s="14"/>
      <c r="F79" s="14"/>
    </row>
    <row r="80" spans="1:10" ht="15.75" thickBot="1" x14ac:dyDescent="0.3">
      <c r="A80" s="32"/>
      <c r="B80" s="33"/>
      <c r="C80" s="33"/>
      <c r="D80" s="33"/>
      <c r="E80" s="30"/>
      <c r="F80" s="30"/>
    </row>
    <row r="81" spans="1:6" ht="37.5" customHeight="1" thickBot="1" x14ac:dyDescent="0.3">
      <c r="A81" s="81" t="s">
        <v>25</v>
      </c>
      <c r="B81" s="82"/>
      <c r="C81" s="82"/>
      <c r="D81" s="82"/>
      <c r="E81" s="83"/>
      <c r="F81" s="60">
        <f>F54+F71+F78</f>
        <v>0</v>
      </c>
    </row>
  </sheetData>
  <protectedRanges>
    <protectedRange sqref="A4:F4" name="Rango1"/>
  </protectedRanges>
  <mergeCells count="39">
    <mergeCell ref="A1:F1"/>
    <mergeCell ref="D38:E38"/>
    <mergeCell ref="D52:E52"/>
    <mergeCell ref="A74:D74"/>
    <mergeCell ref="A6:C6"/>
    <mergeCell ref="A7:D7"/>
    <mergeCell ref="A71:E71"/>
    <mergeCell ref="A57:H57"/>
    <mergeCell ref="E70:H70"/>
    <mergeCell ref="A70:D70"/>
    <mergeCell ref="B58:C58"/>
    <mergeCell ref="B59:C59"/>
    <mergeCell ref="B60:C60"/>
    <mergeCell ref="B61:C61"/>
    <mergeCell ref="B62:C62"/>
    <mergeCell ref="E7:F7"/>
    <mergeCell ref="B68:C68"/>
    <mergeCell ref="A78:E78"/>
    <mergeCell ref="A81:E81"/>
    <mergeCell ref="A73:F73"/>
    <mergeCell ref="B75:D75"/>
    <mergeCell ref="B76:D76"/>
    <mergeCell ref="B63:C63"/>
    <mergeCell ref="B64:C64"/>
    <mergeCell ref="B65:C65"/>
    <mergeCell ref="B66:C66"/>
    <mergeCell ref="B67:C67"/>
    <mergeCell ref="A4:F4"/>
    <mergeCell ref="E6:F6"/>
    <mergeCell ref="A54:E54"/>
    <mergeCell ref="A8:F8"/>
    <mergeCell ref="A10:F10"/>
    <mergeCell ref="A26:C26"/>
    <mergeCell ref="D26:F26"/>
    <mergeCell ref="A40:C40"/>
    <mergeCell ref="D40:F40"/>
    <mergeCell ref="A12:C12"/>
    <mergeCell ref="D12:F12"/>
    <mergeCell ref="D24:E24"/>
  </mergeCells>
  <dataValidations count="1">
    <dataValidation type="list" allowBlank="1" showInputMessage="1" showErrorMessage="1" sqref="E75:E76" xr:uid="{00000000-0002-0000-0000-000000000000}">
      <formula1>$H$75:$H$76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"/>
  <sheetViews>
    <sheetView workbookViewId="0">
      <selection activeCell="J16" sqref="J16"/>
    </sheetView>
  </sheetViews>
  <sheetFormatPr baseColWidth="10" defaultColWidth="11.42578125" defaultRowHeight="15" x14ac:dyDescent="0.25"/>
  <cols>
    <col min="1" max="1" width="43.5703125" customWidth="1"/>
    <col min="2" max="2" width="20.42578125" customWidth="1"/>
    <col min="13" max="13" width="21.85546875" customWidth="1"/>
  </cols>
  <sheetData>
    <row r="1" spans="1:15" ht="15.75" customHeight="1" x14ac:dyDescent="0.25">
      <c r="A1" s="102" t="s">
        <v>39</v>
      </c>
      <c r="B1" s="102" t="s">
        <v>1</v>
      </c>
      <c r="C1" s="50" t="s">
        <v>34</v>
      </c>
      <c r="D1" s="50" t="s">
        <v>40</v>
      </c>
      <c r="E1" s="50" t="s">
        <v>35</v>
      </c>
      <c r="F1" s="104" t="s">
        <v>12</v>
      </c>
      <c r="G1" s="63" t="s">
        <v>54</v>
      </c>
      <c r="H1" s="51" t="s">
        <v>43</v>
      </c>
      <c r="I1" s="50" t="s">
        <v>36</v>
      </c>
      <c r="J1" s="50" t="s">
        <v>37</v>
      </c>
      <c r="K1" s="50" t="s">
        <v>38</v>
      </c>
      <c r="L1" s="104" t="s">
        <v>12</v>
      </c>
      <c r="M1" s="105" t="s">
        <v>41</v>
      </c>
      <c r="N1" s="100" t="s">
        <v>12</v>
      </c>
      <c r="O1" s="100" t="s">
        <v>44</v>
      </c>
    </row>
    <row r="2" spans="1:15" ht="26.25" customHeight="1" x14ac:dyDescent="0.25">
      <c r="A2" s="103"/>
      <c r="B2" s="103"/>
      <c r="C2" s="105" t="s">
        <v>21</v>
      </c>
      <c r="D2" s="105"/>
      <c r="E2" s="105"/>
      <c r="F2" s="104"/>
      <c r="G2" s="106" t="s">
        <v>24</v>
      </c>
      <c r="H2" s="107"/>
      <c r="I2" s="107"/>
      <c r="J2" s="107"/>
      <c r="K2" s="108"/>
      <c r="L2" s="104"/>
      <c r="M2" s="105"/>
      <c r="N2" s="101"/>
      <c r="O2" s="101"/>
    </row>
    <row r="3" spans="1:15" x14ac:dyDescent="0.25">
      <c r="A3" s="55">
        <f>'MÈRITS '!A7:B7</f>
        <v>0</v>
      </c>
      <c r="B3" s="56">
        <f>'MÈRITS '!E7</f>
        <v>0</v>
      </c>
      <c r="C3" s="57">
        <f>'MÈRITS '!F24</f>
        <v>0</v>
      </c>
      <c r="D3" s="57">
        <f>'MÈRITS '!F38</f>
        <v>0</v>
      </c>
      <c r="E3" s="57">
        <f>'MÈRITS '!F52</f>
        <v>0</v>
      </c>
      <c r="F3" s="58">
        <f>'MÈRITS '!F54</f>
        <v>0</v>
      </c>
      <c r="G3" s="59">
        <f>'MÈRITS '!E69</f>
        <v>0</v>
      </c>
      <c r="H3" s="59">
        <f>'MÈRITS '!F69</f>
        <v>0</v>
      </c>
      <c r="I3" s="59">
        <f>'MÈRITS '!G69</f>
        <v>0</v>
      </c>
      <c r="J3" s="59">
        <f>'MÈRITS '!H69</f>
        <v>0</v>
      </c>
      <c r="K3" s="59">
        <f>'MÈRITS '!I69</f>
        <v>0</v>
      </c>
      <c r="L3" s="58">
        <f>'MÈRITS '!F71</f>
        <v>0</v>
      </c>
      <c r="M3" s="58">
        <f>'MÈRITS '!F78</f>
        <v>0</v>
      </c>
      <c r="N3" s="58">
        <f>M3+L3+F3</f>
        <v>0</v>
      </c>
      <c r="O3" s="58">
        <f>'MÈRITS '!F81</f>
        <v>0</v>
      </c>
    </row>
  </sheetData>
  <sheetProtection algorithmName="SHA-512" hashValue="3X1cAKzzxNdYlLa0Nnqpv/CPlj3a0u2bWmbGIAwGQGCUOnFmm9j5ReVpUaKepBpIaBb4OzHuYEl11QtGxoQfeA==" saltValue="6OwDoY04HJzkbOpk+wutxw==" spinCount="100000" sheet="1" objects="1" scenarios="1"/>
  <mergeCells count="9">
    <mergeCell ref="N1:N2"/>
    <mergeCell ref="O1:O2"/>
    <mergeCell ref="A1:A2"/>
    <mergeCell ref="B1:B2"/>
    <mergeCell ref="F1:F2"/>
    <mergeCell ref="L1:L2"/>
    <mergeCell ref="M1:M2"/>
    <mergeCell ref="C2:E2"/>
    <mergeCell ref="G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Ester Meseguer Salinas</cp:lastModifiedBy>
  <dcterms:created xsi:type="dcterms:W3CDTF">2019-02-03T17:32:26Z</dcterms:created>
  <dcterms:modified xsi:type="dcterms:W3CDTF">2023-07-27T10:04:21Z</dcterms:modified>
</cp:coreProperties>
</file>